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非教学人员校内津贴标准表" sheetId="1" r:id="rId1"/>
    <sheet name="教学人员校内津贴标准表" sheetId="2" r:id="rId2"/>
  </sheets>
  <definedNames/>
  <calcPr fullCalcOnLoad="1"/>
</workbook>
</file>

<file path=xl/sharedStrings.xml><?xml version="1.0" encoding="utf-8"?>
<sst xmlns="http://schemas.openxmlformats.org/spreadsheetml/2006/main" count="61" uniqueCount="58">
  <si>
    <t>科员</t>
  </si>
  <si>
    <t>主任科员</t>
  </si>
  <si>
    <t>副主任科员</t>
  </si>
  <si>
    <t>办事员</t>
  </si>
  <si>
    <t>见习</t>
  </si>
  <si>
    <t>高级技师</t>
  </si>
  <si>
    <t>技师</t>
  </si>
  <si>
    <t>高级工</t>
  </si>
  <si>
    <t>中级工</t>
  </si>
  <si>
    <t>初普工</t>
  </si>
  <si>
    <t>副教授</t>
  </si>
  <si>
    <t>讲师</t>
  </si>
  <si>
    <t>助教</t>
  </si>
  <si>
    <t>技术员</t>
  </si>
  <si>
    <t>学徒工</t>
  </si>
  <si>
    <t>见习</t>
  </si>
  <si>
    <t>一级教授</t>
  </si>
  <si>
    <t>二级教授</t>
  </si>
  <si>
    <t>三级教授</t>
  </si>
  <si>
    <t>非教学人员校内津贴标准表</t>
  </si>
  <si>
    <t>教授</t>
  </si>
  <si>
    <t>合计（月）</t>
  </si>
  <si>
    <t>正校长级</t>
  </si>
  <si>
    <t>副校长级</t>
  </si>
  <si>
    <t>校长助理、党委常委</t>
  </si>
  <si>
    <t>正处长级</t>
  </si>
  <si>
    <t>正处级调研员</t>
  </si>
  <si>
    <t>副处长级</t>
  </si>
  <si>
    <t>副处级调研员</t>
  </si>
  <si>
    <t>正科长级</t>
  </si>
  <si>
    <t>副科长级</t>
  </si>
  <si>
    <t>一级教授</t>
  </si>
  <si>
    <t>二级教授</t>
  </si>
  <si>
    <t>三级教授</t>
  </si>
  <si>
    <t>副教授</t>
  </si>
  <si>
    <r>
      <t>50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绩效学时</t>
    </r>
  </si>
  <si>
    <r>
      <t>40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绩效学时</t>
    </r>
  </si>
  <si>
    <r>
      <t>35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绩效学时</t>
    </r>
  </si>
  <si>
    <r>
      <t>30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绩效学时</t>
    </r>
  </si>
  <si>
    <r>
      <t>讲</t>
    </r>
    <r>
      <rPr>
        <sz val="16"/>
        <rFont val="Times New Roman"/>
        <family val="1"/>
      </rPr>
      <t xml:space="preserve">    </t>
    </r>
    <r>
      <rPr>
        <sz val="16"/>
        <rFont val="仿宋_GB2312"/>
        <family val="3"/>
      </rPr>
      <t>师</t>
    </r>
  </si>
  <si>
    <r>
      <t>助</t>
    </r>
    <r>
      <rPr>
        <sz val="16"/>
        <rFont val="Times New Roman"/>
        <family val="1"/>
      </rPr>
      <t xml:space="preserve">    </t>
    </r>
    <r>
      <rPr>
        <sz val="16"/>
        <rFont val="仿宋_GB2312"/>
        <family val="3"/>
      </rPr>
      <t>教</t>
    </r>
  </si>
  <si>
    <r>
      <t>教</t>
    </r>
    <r>
      <rPr>
        <sz val="16"/>
        <rFont val="Times New Roman"/>
        <family val="1"/>
      </rPr>
      <t xml:space="preserve">    </t>
    </r>
    <r>
      <rPr>
        <sz val="16"/>
        <rFont val="仿宋_GB2312"/>
        <family val="3"/>
      </rPr>
      <t>授</t>
    </r>
  </si>
  <si>
    <t xml:space="preserve"> 单位：人民币 （元）</t>
  </si>
  <si>
    <t>教学人员校内津贴标准表</t>
  </si>
  <si>
    <r>
      <t>附件</t>
    </r>
    <r>
      <rPr>
        <sz val="16"/>
        <rFont val="Times New Roman"/>
        <family val="1"/>
      </rPr>
      <t>1</t>
    </r>
  </si>
  <si>
    <r>
      <t>职</t>
    </r>
    <r>
      <rPr>
        <sz val="16"/>
        <rFont val="Times New Roman"/>
        <family val="1"/>
      </rPr>
      <t xml:space="preserve">   </t>
    </r>
    <r>
      <rPr>
        <sz val="16"/>
        <rFont val="仿宋_GB2312"/>
        <family val="3"/>
      </rPr>
      <t>务</t>
    </r>
  </si>
  <si>
    <t>绩效课时津贴</t>
  </si>
  <si>
    <t>月岗位津贴</t>
  </si>
  <si>
    <t>附件2</t>
  </si>
  <si>
    <t>单位：人民币（元）</t>
  </si>
  <si>
    <t>职务级别</t>
  </si>
  <si>
    <t>现岗位津贴</t>
  </si>
  <si>
    <t>现职务津贴</t>
  </si>
  <si>
    <t>现校内津贴合计</t>
  </si>
  <si>
    <t>岗位津贴（月）</t>
  </si>
  <si>
    <t>增资额</t>
  </si>
  <si>
    <t>提高幅度</t>
  </si>
  <si>
    <t>绩效津贴（月）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</si>
</sst>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i/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sz val="16"/>
      <name val="Times New Roman"/>
      <family val="1"/>
    </font>
    <font>
      <sz val="14"/>
      <name val="宋体"/>
      <family val="0"/>
    </font>
    <font>
      <sz val="16"/>
      <name val="宋体"/>
      <family val="0"/>
    </font>
    <font>
      <sz val="20"/>
      <name val="方正小标宋简体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0" fontId="0" fillId="0" borderId="1" xfId="0" applyNumberForma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0" fontId="0" fillId="0" borderId="2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vertical="center"/>
    </xf>
    <xf numFmtId="10" fontId="0" fillId="0" borderId="2" xfId="0" applyNumberForma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10" fontId="0" fillId="0" borderId="6" xfId="0" applyNumberFormat="1" applyFill="1" applyBorder="1" applyAlignment="1">
      <alignment vertical="center"/>
    </xf>
    <xf numFmtId="176" fontId="0" fillId="0" borderId="6" xfId="0" applyNumberFormat="1" applyFill="1" applyBorder="1" applyAlignment="1">
      <alignment vertical="center"/>
    </xf>
    <xf numFmtId="10" fontId="0" fillId="0" borderId="7" xfId="0" applyNumberForma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10" fontId="0" fillId="0" borderId="11" xfId="0" applyNumberForma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vertical="center"/>
    </xf>
    <xf numFmtId="10" fontId="0" fillId="0" borderId="9" xfId="0" applyNumberForma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10" fontId="0" fillId="0" borderId="13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0" fontId="0" fillId="0" borderId="14" xfId="0" applyNumberForma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1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workbookViewId="0" topLeftCell="A1">
      <selection activeCell="AA12" sqref="AA12"/>
    </sheetView>
  </sheetViews>
  <sheetFormatPr defaultColWidth="9.00390625" defaultRowHeight="14.25"/>
  <cols>
    <col min="1" max="1" width="2.625" style="0" customWidth="1"/>
    <col min="2" max="2" width="15.25390625" style="0" customWidth="1"/>
    <col min="3" max="3" width="6.125" style="0" hidden="1" customWidth="1"/>
    <col min="4" max="4" width="6.50390625" style="0" hidden="1" customWidth="1"/>
    <col min="5" max="5" width="7.125" style="0" hidden="1" customWidth="1"/>
    <col min="6" max="6" width="0.12890625" style="0" hidden="1" customWidth="1"/>
    <col min="7" max="7" width="4.50390625" style="0" hidden="1" customWidth="1"/>
    <col min="8" max="8" width="4.625" style="0" hidden="1" customWidth="1"/>
    <col min="9" max="9" width="9.25390625" style="0" hidden="1" customWidth="1"/>
    <col min="10" max="10" width="9.875" style="0" hidden="1" customWidth="1"/>
    <col min="11" max="12" width="6.25390625" style="0" hidden="1" customWidth="1"/>
    <col min="13" max="13" width="8.375" style="0" hidden="1" customWidth="1"/>
    <col min="14" max="14" width="0.2421875" style="0" hidden="1" customWidth="1"/>
    <col min="15" max="15" width="8.00390625" style="0" hidden="1" customWidth="1"/>
    <col min="16" max="16" width="10.625" style="0" hidden="1" customWidth="1"/>
    <col min="17" max="17" width="10.00390625" style="0" hidden="1" customWidth="1"/>
    <col min="18" max="19" width="0.12890625" style="0" hidden="1" customWidth="1"/>
    <col min="20" max="20" width="14.75390625" style="0" customWidth="1"/>
    <col min="21" max="21" width="4.75390625" style="0" customWidth="1"/>
    <col min="22" max="22" width="9.25390625" style="0" customWidth="1"/>
    <col min="23" max="23" width="0.2421875" style="0" hidden="1" customWidth="1"/>
    <col min="24" max="24" width="1.4921875" style="0" hidden="1" customWidth="1"/>
    <col min="25" max="26" width="0.12890625" style="0" hidden="1" customWidth="1"/>
    <col min="27" max="27" width="15.875" style="0" customWidth="1"/>
    <col min="28" max="28" width="3.50390625" style="0" customWidth="1"/>
    <col min="29" max="29" width="11.75390625" style="0" customWidth="1"/>
    <col min="30" max="30" width="13.125" style="0" customWidth="1"/>
    <col min="31" max="31" width="15.25390625" style="0" customWidth="1"/>
  </cols>
  <sheetData>
    <row r="1" spans="1:2" ht="20.25">
      <c r="A1" s="83" t="s">
        <v>48</v>
      </c>
      <c r="B1" s="83"/>
    </row>
    <row r="2" spans="1:27" ht="46.5" customHeight="1">
      <c r="A2" s="84" t="s">
        <v>19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1:27" ht="14.25" customHeight="1">
      <c r="A3" s="58"/>
      <c r="B3" s="58"/>
      <c r="C3" s="58"/>
      <c r="D3" s="58"/>
      <c r="E3" s="5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/>
      <c r="T3" s="58"/>
      <c r="U3" s="58"/>
      <c r="V3" s="58"/>
      <c r="W3" s="57"/>
      <c r="X3" s="57"/>
      <c r="Y3" s="58"/>
      <c r="Z3" s="58"/>
      <c r="AA3" s="59" t="s">
        <v>49</v>
      </c>
    </row>
    <row r="4" spans="1:27" ht="24" customHeight="1">
      <c r="A4" s="86" t="s">
        <v>50</v>
      </c>
      <c r="B4" s="87"/>
      <c r="C4" s="7" t="s">
        <v>51</v>
      </c>
      <c r="D4" s="7" t="s">
        <v>52</v>
      </c>
      <c r="E4" s="7" t="s">
        <v>53</v>
      </c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3"/>
      <c r="R4" s="4"/>
      <c r="S4" s="66"/>
      <c r="T4" s="67" t="s">
        <v>21</v>
      </c>
      <c r="U4" s="88" t="s">
        <v>54</v>
      </c>
      <c r="V4" s="89"/>
      <c r="W4" s="1"/>
      <c r="X4" s="1"/>
      <c r="Y4" s="5" t="s">
        <v>55</v>
      </c>
      <c r="Z4" s="6" t="s">
        <v>56</v>
      </c>
      <c r="AA4" s="7" t="s">
        <v>57</v>
      </c>
    </row>
    <row r="5" spans="1:27" ht="19.5" customHeight="1">
      <c r="A5" s="72" t="s">
        <v>16</v>
      </c>
      <c r="B5" s="73"/>
      <c r="C5" s="8"/>
      <c r="D5" s="8"/>
      <c r="E5" s="8"/>
      <c r="F5" s="9"/>
      <c r="G5" s="9"/>
      <c r="H5" s="9"/>
      <c r="I5" s="9"/>
      <c r="J5" s="9"/>
      <c r="K5" s="9"/>
      <c r="L5" s="9"/>
      <c r="M5" s="9"/>
      <c r="N5" s="10"/>
      <c r="O5" s="9"/>
      <c r="P5" s="10"/>
      <c r="Q5" s="9"/>
      <c r="R5" s="9"/>
      <c r="S5" s="11"/>
      <c r="T5" s="53">
        <f>U5+AA5</f>
        <v>3500</v>
      </c>
      <c r="U5" s="74">
        <v>2800</v>
      </c>
      <c r="V5" s="75"/>
      <c r="W5" s="12"/>
      <c r="X5" s="12"/>
      <c r="Y5" s="12"/>
      <c r="Z5" s="13"/>
      <c r="AA5" s="55">
        <v>700</v>
      </c>
    </row>
    <row r="6" spans="1:27" ht="19.5" customHeight="1">
      <c r="A6" s="72" t="s">
        <v>17</v>
      </c>
      <c r="B6" s="73"/>
      <c r="C6" s="8"/>
      <c r="D6" s="8"/>
      <c r="E6" s="8"/>
      <c r="F6" s="9"/>
      <c r="G6" s="9"/>
      <c r="H6" s="9"/>
      <c r="I6" s="9"/>
      <c r="J6" s="9"/>
      <c r="K6" s="9"/>
      <c r="L6" s="9"/>
      <c r="M6" s="9"/>
      <c r="N6" s="10"/>
      <c r="O6" s="9"/>
      <c r="P6" s="10"/>
      <c r="Q6" s="9"/>
      <c r="R6" s="9"/>
      <c r="S6" s="11"/>
      <c r="T6" s="53">
        <f aca="true" t="shared" si="0" ref="T6:T37">U6+AA6</f>
        <v>2500</v>
      </c>
      <c r="U6" s="74">
        <v>1800</v>
      </c>
      <c r="V6" s="75"/>
      <c r="W6" s="12"/>
      <c r="X6" s="12"/>
      <c r="Y6" s="12"/>
      <c r="Z6" s="13"/>
      <c r="AA6" s="55">
        <v>700</v>
      </c>
    </row>
    <row r="7" spans="1:27" ht="19.5" customHeight="1">
      <c r="A7" s="72" t="s">
        <v>18</v>
      </c>
      <c r="B7" s="73"/>
      <c r="C7" s="8"/>
      <c r="D7" s="8"/>
      <c r="E7" s="8"/>
      <c r="F7" s="9"/>
      <c r="G7" s="9"/>
      <c r="H7" s="9"/>
      <c r="I7" s="9"/>
      <c r="J7" s="9"/>
      <c r="K7" s="9"/>
      <c r="L7" s="9"/>
      <c r="M7" s="9"/>
      <c r="N7" s="10"/>
      <c r="O7" s="9"/>
      <c r="P7" s="10"/>
      <c r="Q7" s="9"/>
      <c r="R7" s="9"/>
      <c r="S7" s="11"/>
      <c r="T7" s="53">
        <f t="shared" si="0"/>
        <v>1700</v>
      </c>
      <c r="U7" s="74">
        <v>1000</v>
      </c>
      <c r="V7" s="75"/>
      <c r="W7" s="12"/>
      <c r="X7" s="12"/>
      <c r="Y7" s="12"/>
      <c r="Z7" s="13"/>
      <c r="AA7" s="55">
        <v>700</v>
      </c>
    </row>
    <row r="8" spans="1:27" ht="19.5" customHeight="1">
      <c r="A8" s="72" t="s">
        <v>20</v>
      </c>
      <c r="B8" s="73"/>
      <c r="C8" s="8">
        <v>670</v>
      </c>
      <c r="D8" s="8">
        <v>480</v>
      </c>
      <c r="E8" s="8">
        <f aca="true" t="shared" si="1" ref="E8:E13">SUM(C8:D8)</f>
        <v>1150</v>
      </c>
      <c r="F8" s="9">
        <v>480</v>
      </c>
      <c r="G8" s="9">
        <v>380</v>
      </c>
      <c r="H8" s="9">
        <v>100</v>
      </c>
      <c r="I8" s="9">
        <f aca="true" t="shared" si="2" ref="I8:I13">SUM(F8:H8)</f>
        <v>960</v>
      </c>
      <c r="J8" s="9">
        <v>690</v>
      </c>
      <c r="K8" s="9">
        <v>100</v>
      </c>
      <c r="L8" s="9">
        <f>SUM(J8:K8)</f>
        <v>790</v>
      </c>
      <c r="M8" s="9">
        <f aca="true" t="shared" si="3" ref="M8:M13">I8-E8</f>
        <v>-190</v>
      </c>
      <c r="N8" s="10">
        <f>M8/C8</f>
        <v>-0.2835820895522388</v>
      </c>
      <c r="O8" s="9">
        <f>L8-E8</f>
        <v>-360</v>
      </c>
      <c r="P8" s="10">
        <f>O8/C8</f>
        <v>-0.5373134328358209</v>
      </c>
      <c r="Q8" s="9">
        <v>1120</v>
      </c>
      <c r="R8" s="9">
        <v>480</v>
      </c>
      <c r="S8" s="14"/>
      <c r="T8" s="53">
        <f t="shared" si="0"/>
        <v>1400</v>
      </c>
      <c r="U8" s="70">
        <v>700</v>
      </c>
      <c r="V8" s="71"/>
      <c r="W8" s="12">
        <f>V8*0.3</f>
        <v>0</v>
      </c>
      <c r="X8" s="12">
        <f>V8*0.7</f>
        <v>0</v>
      </c>
      <c r="Y8" s="12">
        <f>V8-E8</f>
        <v>-1150</v>
      </c>
      <c r="Z8" s="13">
        <f>(V8-E8)/E8</f>
        <v>-1</v>
      </c>
      <c r="AA8" s="15">
        <v>700</v>
      </c>
    </row>
    <row r="9" spans="1:27" ht="19.5" customHeight="1">
      <c r="A9" s="72" t="s">
        <v>10</v>
      </c>
      <c r="B9" s="73"/>
      <c r="C9" s="8">
        <v>480</v>
      </c>
      <c r="D9" s="8">
        <v>280</v>
      </c>
      <c r="E9" s="8">
        <f t="shared" si="1"/>
        <v>760</v>
      </c>
      <c r="F9" s="9">
        <v>380</v>
      </c>
      <c r="G9" s="9">
        <v>280</v>
      </c>
      <c r="H9" s="9">
        <v>100</v>
      </c>
      <c r="I9" s="9">
        <f t="shared" si="2"/>
        <v>760</v>
      </c>
      <c r="J9" s="9">
        <v>530</v>
      </c>
      <c r="K9" s="9">
        <v>100</v>
      </c>
      <c r="L9" s="9">
        <f>SUM(J9:K9)</f>
        <v>630</v>
      </c>
      <c r="M9" s="9">
        <f t="shared" si="3"/>
        <v>0</v>
      </c>
      <c r="N9" s="10">
        <f>M9/C9</f>
        <v>0</v>
      </c>
      <c r="O9" s="9">
        <f>L9-E9</f>
        <v>-130</v>
      </c>
      <c r="P9" s="10">
        <f>O9/C9</f>
        <v>-0.2708333333333333</v>
      </c>
      <c r="Q9" s="9">
        <f>C9+L9*50%</f>
        <v>795</v>
      </c>
      <c r="R9" s="9">
        <v>280</v>
      </c>
      <c r="S9" s="14"/>
      <c r="T9" s="53">
        <f t="shared" si="0"/>
        <v>1100</v>
      </c>
      <c r="U9" s="70">
        <v>550</v>
      </c>
      <c r="V9" s="71"/>
      <c r="W9" s="12">
        <v>320</v>
      </c>
      <c r="X9" s="12">
        <v>755</v>
      </c>
      <c r="Y9" s="12">
        <f>V9-E9</f>
        <v>-760</v>
      </c>
      <c r="Z9" s="13">
        <f>(V9-E9)/E9</f>
        <v>-1</v>
      </c>
      <c r="AA9" s="15">
        <v>550</v>
      </c>
    </row>
    <row r="10" spans="1:27" ht="19.5" customHeight="1">
      <c r="A10" s="72" t="s">
        <v>11</v>
      </c>
      <c r="B10" s="73"/>
      <c r="C10" s="8">
        <v>350</v>
      </c>
      <c r="D10" s="8">
        <v>170</v>
      </c>
      <c r="E10" s="8">
        <f t="shared" si="1"/>
        <v>520</v>
      </c>
      <c r="F10" s="9">
        <v>325</v>
      </c>
      <c r="G10" s="9">
        <v>235</v>
      </c>
      <c r="H10" s="9">
        <v>100</v>
      </c>
      <c r="I10" s="9">
        <f t="shared" si="2"/>
        <v>660</v>
      </c>
      <c r="J10" s="9">
        <v>450</v>
      </c>
      <c r="K10" s="9">
        <v>100</v>
      </c>
      <c r="L10" s="9">
        <f>SUM(J10:K10)</f>
        <v>550</v>
      </c>
      <c r="M10" s="9">
        <f t="shared" si="3"/>
        <v>140</v>
      </c>
      <c r="N10" s="10">
        <f>M10/C10</f>
        <v>0.4</v>
      </c>
      <c r="O10" s="9">
        <f>L10-E10</f>
        <v>30</v>
      </c>
      <c r="P10" s="10">
        <f>O10/C10</f>
        <v>0.08571428571428572</v>
      </c>
      <c r="Q10" s="9">
        <f>C10+L10*50%</f>
        <v>625</v>
      </c>
      <c r="R10" s="9">
        <v>170</v>
      </c>
      <c r="S10" s="14"/>
      <c r="T10" s="53">
        <f t="shared" si="0"/>
        <v>800</v>
      </c>
      <c r="U10" s="70">
        <v>400</v>
      </c>
      <c r="V10" s="71"/>
      <c r="W10" s="12">
        <v>240</v>
      </c>
      <c r="X10" s="12">
        <v>555</v>
      </c>
      <c r="Y10" s="12">
        <f>V10-E10</f>
        <v>-520</v>
      </c>
      <c r="Z10" s="13">
        <f>(V10-E10)/E10</f>
        <v>-1</v>
      </c>
      <c r="AA10" s="15">
        <v>400</v>
      </c>
    </row>
    <row r="11" spans="1:27" ht="19.5" customHeight="1">
      <c r="A11" s="72" t="s">
        <v>12</v>
      </c>
      <c r="B11" s="73"/>
      <c r="C11" s="8">
        <v>250</v>
      </c>
      <c r="D11" s="8">
        <v>90</v>
      </c>
      <c r="E11" s="8">
        <f t="shared" si="1"/>
        <v>340</v>
      </c>
      <c r="F11" s="9">
        <v>310</v>
      </c>
      <c r="G11" s="9">
        <v>220</v>
      </c>
      <c r="H11" s="9">
        <v>100</v>
      </c>
      <c r="I11" s="9">
        <f t="shared" si="2"/>
        <v>630</v>
      </c>
      <c r="J11" s="9">
        <v>420</v>
      </c>
      <c r="K11" s="9">
        <v>100</v>
      </c>
      <c r="L11" s="9">
        <f>SUM(J11:K11)</f>
        <v>520</v>
      </c>
      <c r="M11" s="9">
        <f t="shared" si="3"/>
        <v>290</v>
      </c>
      <c r="N11" s="10">
        <f>M11/C11</f>
        <v>1.16</v>
      </c>
      <c r="O11" s="9">
        <f>L11-E11</f>
        <v>180</v>
      </c>
      <c r="P11" s="10">
        <f>O11/C11</f>
        <v>0.72</v>
      </c>
      <c r="Q11" s="9">
        <f>C11+L11*50%</f>
        <v>510</v>
      </c>
      <c r="R11" s="9">
        <v>90</v>
      </c>
      <c r="S11" s="14"/>
      <c r="T11" s="53">
        <f t="shared" si="0"/>
        <v>630</v>
      </c>
      <c r="U11" s="70">
        <v>315</v>
      </c>
      <c r="V11" s="71"/>
      <c r="W11" s="12">
        <f>V11*0.3</f>
        <v>0</v>
      </c>
      <c r="X11" s="12">
        <f>V11*0.7</f>
        <v>0</v>
      </c>
      <c r="Y11" s="12">
        <f>V11-E11</f>
        <v>-340</v>
      </c>
      <c r="Z11" s="13">
        <f>(V11-E11)/E11</f>
        <v>-1</v>
      </c>
      <c r="AA11" s="15">
        <v>315</v>
      </c>
    </row>
    <row r="12" spans="1:27" ht="19.5" customHeight="1">
      <c r="A12" s="72" t="s">
        <v>13</v>
      </c>
      <c r="B12" s="73"/>
      <c r="C12" s="8">
        <v>200</v>
      </c>
      <c r="D12" s="8">
        <v>90</v>
      </c>
      <c r="E12" s="8">
        <f t="shared" si="1"/>
        <v>290</v>
      </c>
      <c r="F12" s="9">
        <v>300</v>
      </c>
      <c r="G12" s="9">
        <v>210</v>
      </c>
      <c r="H12" s="9">
        <v>100</v>
      </c>
      <c r="I12" s="9">
        <f t="shared" si="2"/>
        <v>610</v>
      </c>
      <c r="J12" s="9">
        <v>410</v>
      </c>
      <c r="K12" s="9">
        <v>100</v>
      </c>
      <c r="L12" s="9">
        <f>SUM(J12:K12)</f>
        <v>510</v>
      </c>
      <c r="M12" s="9">
        <f t="shared" si="3"/>
        <v>320</v>
      </c>
      <c r="N12" s="10">
        <f>M12/C12</f>
        <v>1.6</v>
      </c>
      <c r="O12" s="9">
        <f>L12-E12</f>
        <v>220</v>
      </c>
      <c r="P12" s="10">
        <f>O12/C12</f>
        <v>1.1</v>
      </c>
      <c r="Q12" s="9">
        <f>C12+L12*50%</f>
        <v>455</v>
      </c>
      <c r="R12" s="9">
        <v>90</v>
      </c>
      <c r="S12" s="14"/>
      <c r="T12" s="53">
        <f t="shared" si="0"/>
        <v>540</v>
      </c>
      <c r="U12" s="70">
        <v>270</v>
      </c>
      <c r="V12" s="71"/>
      <c r="W12" s="12">
        <v>165</v>
      </c>
      <c r="X12" s="12">
        <v>380</v>
      </c>
      <c r="Y12" s="12">
        <f>V12-E12</f>
        <v>-290</v>
      </c>
      <c r="Z12" s="13">
        <f>(V12-E12)/E12</f>
        <v>-1</v>
      </c>
      <c r="AA12" s="15">
        <v>270</v>
      </c>
    </row>
    <row r="13" spans="1:27" ht="19.5" customHeight="1">
      <c r="A13" s="72" t="s">
        <v>4</v>
      </c>
      <c r="B13" s="73"/>
      <c r="C13" s="8">
        <v>0</v>
      </c>
      <c r="D13" s="8">
        <v>0</v>
      </c>
      <c r="E13" s="8">
        <f t="shared" si="1"/>
        <v>0</v>
      </c>
      <c r="F13" s="9">
        <v>200</v>
      </c>
      <c r="G13" s="9">
        <v>100</v>
      </c>
      <c r="H13" s="9">
        <v>100</v>
      </c>
      <c r="I13" s="9">
        <f t="shared" si="2"/>
        <v>400</v>
      </c>
      <c r="J13" s="9"/>
      <c r="K13" s="9"/>
      <c r="L13" s="9"/>
      <c r="M13" s="9">
        <f t="shared" si="3"/>
        <v>400</v>
      </c>
      <c r="N13" s="10"/>
      <c r="O13" s="9"/>
      <c r="P13" s="10"/>
      <c r="Q13" s="9">
        <v>310</v>
      </c>
      <c r="R13" s="9">
        <v>90</v>
      </c>
      <c r="S13" s="16"/>
      <c r="T13" s="53">
        <f t="shared" si="0"/>
        <v>300</v>
      </c>
      <c r="U13" s="70">
        <v>150</v>
      </c>
      <c r="V13" s="71"/>
      <c r="W13" s="17">
        <f>U13*0.3</f>
        <v>45</v>
      </c>
      <c r="X13" s="17">
        <f>U13*0.7</f>
        <v>105</v>
      </c>
      <c r="Y13" s="10"/>
      <c r="Z13" s="18"/>
      <c r="AA13" s="15">
        <v>150</v>
      </c>
    </row>
    <row r="14" spans="1:27" ht="0.75" customHeight="1" thickBot="1">
      <c r="A14" s="26"/>
      <c r="B14" s="27"/>
      <c r="C14" s="28"/>
      <c r="D14" s="28"/>
      <c r="E14" s="28"/>
      <c r="F14" s="29"/>
      <c r="G14" s="29"/>
      <c r="H14" s="29"/>
      <c r="I14" s="29"/>
      <c r="J14" s="29"/>
      <c r="K14" s="29"/>
      <c r="L14" s="29"/>
      <c r="M14" s="29"/>
      <c r="N14" s="30"/>
      <c r="O14" s="29"/>
      <c r="P14" s="30"/>
      <c r="Q14" s="29"/>
      <c r="R14" s="29"/>
      <c r="S14" s="31"/>
      <c r="T14" s="53">
        <f t="shared" si="0"/>
        <v>0</v>
      </c>
      <c r="U14" s="32"/>
      <c r="V14" s="33"/>
      <c r="W14" s="34"/>
      <c r="X14" s="34"/>
      <c r="Y14" s="30"/>
      <c r="Z14" s="35"/>
      <c r="AA14" s="39"/>
    </row>
    <row r="15" spans="1:27" ht="19.5" customHeight="1" hidden="1" thickBot="1">
      <c r="A15" s="47"/>
      <c r="B15" s="48"/>
      <c r="C15" s="49"/>
      <c r="D15" s="49"/>
      <c r="E15" s="49"/>
      <c r="F15" s="43"/>
      <c r="G15" s="43"/>
      <c r="H15" s="43"/>
      <c r="I15" s="43"/>
      <c r="J15" s="43"/>
      <c r="K15" s="43"/>
      <c r="L15" s="43"/>
      <c r="M15" s="43"/>
      <c r="N15" s="44"/>
      <c r="O15" s="43"/>
      <c r="P15" s="44"/>
      <c r="Q15" s="43"/>
      <c r="R15" s="43"/>
      <c r="S15" s="50"/>
      <c r="T15" s="53">
        <f t="shared" si="0"/>
        <v>0</v>
      </c>
      <c r="U15" s="51"/>
      <c r="V15" s="52"/>
      <c r="W15" s="45"/>
      <c r="X15" s="45"/>
      <c r="Y15" s="44"/>
      <c r="Z15" s="46"/>
      <c r="AA15" s="56"/>
    </row>
    <row r="16" spans="1:27" ht="19.5" customHeight="1">
      <c r="A16" s="76" t="s">
        <v>22</v>
      </c>
      <c r="B16" s="76"/>
      <c r="C16" s="24">
        <v>670</v>
      </c>
      <c r="D16" s="24">
        <v>800</v>
      </c>
      <c r="E16" s="24">
        <f aca="true" t="shared" si="4" ref="E16:E32">SUM(C16:D16)</f>
        <v>1470</v>
      </c>
      <c r="F16" s="19">
        <v>570</v>
      </c>
      <c r="G16" s="19">
        <v>480</v>
      </c>
      <c r="H16" s="19">
        <v>100</v>
      </c>
      <c r="I16" s="19">
        <f aca="true" t="shared" si="5" ref="I16:I37">SUM(F16:H16)</f>
        <v>1150</v>
      </c>
      <c r="J16" s="19">
        <v>840</v>
      </c>
      <c r="K16" s="19">
        <v>100</v>
      </c>
      <c r="L16" s="19">
        <f aca="true" t="shared" si="6" ref="L16:L28">SUM(J16:K16)</f>
        <v>940</v>
      </c>
      <c r="M16" s="19">
        <f>I16-E16</f>
        <v>-320</v>
      </c>
      <c r="N16" s="20">
        <f>M16/C16</f>
        <v>-0.47761194029850745</v>
      </c>
      <c r="O16" s="19">
        <f>L16-E16</f>
        <v>-530</v>
      </c>
      <c r="P16" s="20">
        <f>O16/C16</f>
        <v>-0.7910447761194029</v>
      </c>
      <c r="Q16" s="19">
        <v>1700</v>
      </c>
      <c r="R16" s="19">
        <v>800</v>
      </c>
      <c r="S16" s="25"/>
      <c r="T16" s="53">
        <f t="shared" si="0"/>
        <v>3000</v>
      </c>
      <c r="U16" s="77">
        <v>1500</v>
      </c>
      <c r="V16" s="78"/>
      <c r="W16" s="21">
        <f>U16*0.3</f>
        <v>450</v>
      </c>
      <c r="X16" s="21">
        <f>U16*0.7</f>
        <v>1050</v>
      </c>
      <c r="Y16" s="21">
        <f>U16-E16</f>
        <v>30</v>
      </c>
      <c r="Z16" s="22">
        <f>(U16-E16)/E16</f>
        <v>0.02040816326530612</v>
      </c>
      <c r="AA16" s="42">
        <v>1500</v>
      </c>
    </row>
    <row r="17" spans="1:27" ht="19.5" customHeight="1">
      <c r="A17" s="72" t="s">
        <v>23</v>
      </c>
      <c r="B17" s="73"/>
      <c r="C17" s="8">
        <v>600</v>
      </c>
      <c r="D17" s="8">
        <v>680</v>
      </c>
      <c r="E17" s="8">
        <f t="shared" si="4"/>
        <v>1280</v>
      </c>
      <c r="F17" s="9">
        <v>490</v>
      </c>
      <c r="G17" s="9">
        <v>400</v>
      </c>
      <c r="H17" s="9">
        <v>100</v>
      </c>
      <c r="I17" s="9">
        <f t="shared" si="5"/>
        <v>990</v>
      </c>
      <c r="J17" s="9">
        <v>710</v>
      </c>
      <c r="K17" s="9">
        <v>100</v>
      </c>
      <c r="L17" s="9">
        <f t="shared" si="6"/>
        <v>810</v>
      </c>
      <c r="M17" s="9">
        <f aca="true" t="shared" si="7" ref="M17:M37">I17-E17</f>
        <v>-290</v>
      </c>
      <c r="N17" s="10">
        <f aca="true" t="shared" si="8" ref="N17:N36">M17/C17</f>
        <v>-0.48333333333333334</v>
      </c>
      <c r="O17" s="9">
        <f aca="true" t="shared" si="9" ref="O17:O36">L17-E17</f>
        <v>-470</v>
      </c>
      <c r="P17" s="10">
        <f aca="true" t="shared" si="10" ref="P17:P36">O17/C17</f>
        <v>-0.7833333333333333</v>
      </c>
      <c r="Q17" s="9">
        <v>1520</v>
      </c>
      <c r="R17" s="9">
        <v>680</v>
      </c>
      <c r="S17" s="16"/>
      <c r="T17" s="53">
        <f t="shared" si="0"/>
        <v>2500</v>
      </c>
      <c r="U17" s="70">
        <v>1250</v>
      </c>
      <c r="V17" s="71"/>
      <c r="W17" s="17">
        <f>U17*0.3</f>
        <v>375</v>
      </c>
      <c r="X17" s="17">
        <f>U17*0.7</f>
        <v>875</v>
      </c>
      <c r="Y17" s="17">
        <f>U17-E17</f>
        <v>-30</v>
      </c>
      <c r="Z17" s="18">
        <f>(U17-E17)/E17</f>
        <v>-0.0234375</v>
      </c>
      <c r="AA17" s="15">
        <v>1250</v>
      </c>
    </row>
    <row r="18" spans="1:27" ht="19.5" customHeight="1">
      <c r="A18" s="72" t="s">
        <v>24</v>
      </c>
      <c r="B18" s="73"/>
      <c r="C18" s="8"/>
      <c r="D18" s="8"/>
      <c r="E18" s="8"/>
      <c r="F18" s="9"/>
      <c r="G18" s="9"/>
      <c r="H18" s="9"/>
      <c r="I18" s="9"/>
      <c r="J18" s="9"/>
      <c r="K18" s="9"/>
      <c r="L18" s="9"/>
      <c r="M18" s="9"/>
      <c r="N18" s="10"/>
      <c r="O18" s="9"/>
      <c r="P18" s="10"/>
      <c r="Q18" s="9">
        <v>1320</v>
      </c>
      <c r="R18" s="9">
        <v>580</v>
      </c>
      <c r="S18" s="16"/>
      <c r="T18" s="53">
        <f t="shared" si="0"/>
        <v>1600</v>
      </c>
      <c r="U18" s="70">
        <v>800</v>
      </c>
      <c r="V18" s="71"/>
      <c r="W18" s="17">
        <f>U18*0.3</f>
        <v>240</v>
      </c>
      <c r="X18" s="17">
        <f>U18*0.7</f>
        <v>560</v>
      </c>
      <c r="Y18" s="10"/>
      <c r="Z18" s="18"/>
      <c r="AA18" s="15">
        <v>800</v>
      </c>
    </row>
    <row r="19" spans="1:27" ht="19.5" customHeight="1">
      <c r="A19" s="72" t="s">
        <v>25</v>
      </c>
      <c r="B19" s="73"/>
      <c r="C19" s="8">
        <v>480</v>
      </c>
      <c r="D19" s="8">
        <v>480</v>
      </c>
      <c r="E19" s="8">
        <f t="shared" si="4"/>
        <v>960</v>
      </c>
      <c r="F19" s="9">
        <v>430</v>
      </c>
      <c r="G19" s="9">
        <v>330</v>
      </c>
      <c r="H19" s="9">
        <v>100</v>
      </c>
      <c r="I19" s="9">
        <f t="shared" si="5"/>
        <v>860</v>
      </c>
      <c r="J19" s="9">
        <v>610</v>
      </c>
      <c r="K19" s="9">
        <v>100</v>
      </c>
      <c r="L19" s="9">
        <f t="shared" si="6"/>
        <v>710</v>
      </c>
      <c r="M19" s="9">
        <f t="shared" si="7"/>
        <v>-100</v>
      </c>
      <c r="N19" s="10">
        <f t="shared" si="8"/>
        <v>-0.20833333333333334</v>
      </c>
      <c r="O19" s="9">
        <f t="shared" si="9"/>
        <v>-250</v>
      </c>
      <c r="P19" s="10">
        <f t="shared" si="10"/>
        <v>-0.5208333333333334</v>
      </c>
      <c r="Q19" s="9">
        <v>1120</v>
      </c>
      <c r="R19" s="9">
        <v>480</v>
      </c>
      <c r="S19" s="16"/>
      <c r="T19" s="53">
        <f t="shared" si="0"/>
        <v>1400</v>
      </c>
      <c r="U19" s="70">
        <v>700</v>
      </c>
      <c r="V19" s="71"/>
      <c r="W19" s="17">
        <f>U19*0.3</f>
        <v>210</v>
      </c>
      <c r="X19" s="17">
        <f>U19*0.7</f>
        <v>489.99999999999994</v>
      </c>
      <c r="Y19" s="17">
        <f aca="true" t="shared" si="11" ref="Y19:Y28">U19-E19</f>
        <v>-260</v>
      </c>
      <c r="Z19" s="18">
        <f aca="true" t="shared" si="12" ref="Z19:Z28">(U19-E19)/E19</f>
        <v>-0.2708333333333333</v>
      </c>
      <c r="AA19" s="15">
        <v>700</v>
      </c>
    </row>
    <row r="20" spans="1:27" ht="19.5" customHeight="1">
      <c r="A20" s="72" t="s">
        <v>26</v>
      </c>
      <c r="B20" s="73"/>
      <c r="C20" s="8">
        <v>480</v>
      </c>
      <c r="D20" s="8">
        <v>280</v>
      </c>
      <c r="E20" s="8">
        <f t="shared" si="4"/>
        <v>760</v>
      </c>
      <c r="F20" s="9">
        <v>430</v>
      </c>
      <c r="G20" s="9">
        <v>330</v>
      </c>
      <c r="H20" s="9">
        <v>100</v>
      </c>
      <c r="I20" s="9">
        <f t="shared" si="5"/>
        <v>860</v>
      </c>
      <c r="J20" s="9">
        <v>610</v>
      </c>
      <c r="K20" s="9">
        <v>100</v>
      </c>
      <c r="L20" s="9">
        <f t="shared" si="6"/>
        <v>710</v>
      </c>
      <c r="M20" s="9">
        <f t="shared" si="7"/>
        <v>100</v>
      </c>
      <c r="N20" s="10">
        <f t="shared" si="8"/>
        <v>0.20833333333333334</v>
      </c>
      <c r="O20" s="9">
        <f t="shared" si="9"/>
        <v>-50</v>
      </c>
      <c r="P20" s="10">
        <f t="shared" si="10"/>
        <v>-0.10416666666666667</v>
      </c>
      <c r="Q20" s="9">
        <v>930</v>
      </c>
      <c r="R20" s="9">
        <v>440</v>
      </c>
      <c r="S20" s="16"/>
      <c r="T20" s="53">
        <f t="shared" si="0"/>
        <v>1150</v>
      </c>
      <c r="U20" s="70">
        <v>575</v>
      </c>
      <c r="V20" s="71"/>
      <c r="W20" s="17">
        <v>410</v>
      </c>
      <c r="X20" s="17">
        <v>960</v>
      </c>
      <c r="Y20" s="17">
        <f t="shared" si="11"/>
        <v>-185</v>
      </c>
      <c r="Z20" s="18">
        <f t="shared" si="12"/>
        <v>-0.24342105263157895</v>
      </c>
      <c r="AA20" s="15">
        <v>575</v>
      </c>
    </row>
    <row r="21" spans="1:27" ht="19.5" customHeight="1">
      <c r="A21" s="72" t="s">
        <v>27</v>
      </c>
      <c r="B21" s="73"/>
      <c r="C21" s="8">
        <v>430</v>
      </c>
      <c r="D21" s="8">
        <v>400</v>
      </c>
      <c r="E21" s="8">
        <f t="shared" si="4"/>
        <v>830</v>
      </c>
      <c r="F21" s="9">
        <v>380</v>
      </c>
      <c r="G21" s="9">
        <v>280</v>
      </c>
      <c r="H21" s="9">
        <v>100</v>
      </c>
      <c r="I21" s="9">
        <f t="shared" si="5"/>
        <v>760</v>
      </c>
      <c r="J21" s="9">
        <v>530</v>
      </c>
      <c r="K21" s="9">
        <v>100</v>
      </c>
      <c r="L21" s="9">
        <f t="shared" si="6"/>
        <v>630</v>
      </c>
      <c r="M21" s="9">
        <f t="shared" si="7"/>
        <v>-70</v>
      </c>
      <c r="N21" s="10">
        <f t="shared" si="8"/>
        <v>-0.16279069767441862</v>
      </c>
      <c r="O21" s="9">
        <f t="shared" si="9"/>
        <v>-200</v>
      </c>
      <c r="P21" s="10">
        <f t="shared" si="10"/>
        <v>-0.46511627906976744</v>
      </c>
      <c r="Q21" s="9">
        <f>C21+L21*50%</f>
        <v>745</v>
      </c>
      <c r="R21" s="9">
        <v>400</v>
      </c>
      <c r="S21" s="16"/>
      <c r="T21" s="53">
        <f t="shared" si="0"/>
        <v>1100</v>
      </c>
      <c r="U21" s="70">
        <v>550</v>
      </c>
      <c r="V21" s="71"/>
      <c r="W21" s="17">
        <v>345</v>
      </c>
      <c r="X21" s="17">
        <v>800</v>
      </c>
      <c r="Y21" s="17">
        <f t="shared" si="11"/>
        <v>-280</v>
      </c>
      <c r="Z21" s="18">
        <f t="shared" si="12"/>
        <v>-0.3373493975903614</v>
      </c>
      <c r="AA21" s="15">
        <v>550</v>
      </c>
    </row>
    <row r="22" spans="1:27" ht="19.5" customHeight="1">
      <c r="A22" s="72" t="s">
        <v>28</v>
      </c>
      <c r="B22" s="73"/>
      <c r="C22" s="8">
        <v>430</v>
      </c>
      <c r="D22" s="8">
        <v>240</v>
      </c>
      <c r="E22" s="8">
        <f t="shared" si="4"/>
        <v>670</v>
      </c>
      <c r="F22" s="9">
        <v>380</v>
      </c>
      <c r="G22" s="9">
        <v>280</v>
      </c>
      <c r="H22" s="23">
        <v>100</v>
      </c>
      <c r="I22" s="9">
        <f t="shared" si="5"/>
        <v>760</v>
      </c>
      <c r="J22" s="9">
        <v>530</v>
      </c>
      <c r="K22" s="9">
        <v>100</v>
      </c>
      <c r="L22" s="9">
        <f t="shared" si="6"/>
        <v>630</v>
      </c>
      <c r="M22" s="9">
        <f t="shared" si="7"/>
        <v>90</v>
      </c>
      <c r="N22" s="10">
        <f t="shared" si="8"/>
        <v>0.20930232558139536</v>
      </c>
      <c r="O22" s="9">
        <f t="shared" si="9"/>
        <v>-40</v>
      </c>
      <c r="P22" s="10">
        <f t="shared" si="10"/>
        <v>-0.09302325581395349</v>
      </c>
      <c r="Q22" s="9">
        <v>690</v>
      </c>
      <c r="R22" s="9">
        <v>340</v>
      </c>
      <c r="S22" s="16"/>
      <c r="T22" s="53">
        <f t="shared" si="0"/>
        <v>950</v>
      </c>
      <c r="U22" s="70">
        <v>475</v>
      </c>
      <c r="V22" s="71"/>
      <c r="W22" s="17">
        <v>310</v>
      </c>
      <c r="X22" s="17">
        <v>720</v>
      </c>
      <c r="Y22" s="17">
        <f t="shared" si="11"/>
        <v>-195</v>
      </c>
      <c r="Z22" s="18">
        <f t="shared" si="12"/>
        <v>-0.291044776119403</v>
      </c>
      <c r="AA22" s="15">
        <v>475</v>
      </c>
    </row>
    <row r="23" spans="1:27" ht="19.5" customHeight="1">
      <c r="A23" s="72" t="s">
        <v>29</v>
      </c>
      <c r="B23" s="73"/>
      <c r="C23" s="8">
        <v>350</v>
      </c>
      <c r="D23" s="8">
        <v>280</v>
      </c>
      <c r="E23" s="8">
        <f t="shared" si="4"/>
        <v>630</v>
      </c>
      <c r="F23" s="9">
        <v>340</v>
      </c>
      <c r="G23" s="9">
        <v>250</v>
      </c>
      <c r="H23" s="9">
        <v>100</v>
      </c>
      <c r="I23" s="9">
        <f t="shared" si="5"/>
        <v>690</v>
      </c>
      <c r="J23" s="9">
        <v>470</v>
      </c>
      <c r="K23" s="9">
        <v>100</v>
      </c>
      <c r="L23" s="9">
        <f t="shared" si="6"/>
        <v>570</v>
      </c>
      <c r="M23" s="9">
        <f t="shared" si="7"/>
        <v>60</v>
      </c>
      <c r="N23" s="10">
        <f t="shared" si="8"/>
        <v>0.17142857142857143</v>
      </c>
      <c r="O23" s="9">
        <f t="shared" si="9"/>
        <v>-60</v>
      </c>
      <c r="P23" s="10">
        <f t="shared" si="10"/>
        <v>-0.17142857142857143</v>
      </c>
      <c r="Q23" s="9">
        <f aca="true" t="shared" si="13" ref="Q23:Q28">C23+L23*50%</f>
        <v>635</v>
      </c>
      <c r="R23" s="9">
        <v>280</v>
      </c>
      <c r="S23" s="16"/>
      <c r="T23" s="53">
        <f t="shared" si="0"/>
        <v>900</v>
      </c>
      <c r="U23" s="70">
        <v>450</v>
      </c>
      <c r="V23" s="71"/>
      <c r="W23" s="17">
        <f>U23*0.3</f>
        <v>135</v>
      </c>
      <c r="X23" s="17">
        <v>640</v>
      </c>
      <c r="Y23" s="17">
        <f t="shared" si="11"/>
        <v>-180</v>
      </c>
      <c r="Z23" s="18">
        <f t="shared" si="12"/>
        <v>-0.2857142857142857</v>
      </c>
      <c r="AA23" s="15">
        <v>450</v>
      </c>
    </row>
    <row r="24" spans="1:27" ht="19.5" customHeight="1">
      <c r="A24" s="72" t="s">
        <v>1</v>
      </c>
      <c r="B24" s="73"/>
      <c r="C24" s="8">
        <v>350</v>
      </c>
      <c r="D24" s="8">
        <v>170</v>
      </c>
      <c r="E24" s="8">
        <f t="shared" si="4"/>
        <v>520</v>
      </c>
      <c r="F24" s="9">
        <v>340</v>
      </c>
      <c r="G24" s="9">
        <v>250</v>
      </c>
      <c r="H24" s="9">
        <v>100</v>
      </c>
      <c r="I24" s="9">
        <f t="shared" si="5"/>
        <v>690</v>
      </c>
      <c r="J24" s="9">
        <v>470</v>
      </c>
      <c r="K24" s="9">
        <v>100</v>
      </c>
      <c r="L24" s="9">
        <f t="shared" si="6"/>
        <v>570</v>
      </c>
      <c r="M24" s="9">
        <f t="shared" si="7"/>
        <v>170</v>
      </c>
      <c r="N24" s="10">
        <f t="shared" si="8"/>
        <v>0.4857142857142857</v>
      </c>
      <c r="O24" s="9">
        <f t="shared" si="9"/>
        <v>50</v>
      </c>
      <c r="P24" s="10">
        <f t="shared" si="10"/>
        <v>0.14285714285714285</v>
      </c>
      <c r="Q24" s="9">
        <v>610</v>
      </c>
      <c r="R24" s="9">
        <v>260</v>
      </c>
      <c r="S24" s="16"/>
      <c r="T24" s="53">
        <f t="shared" si="0"/>
        <v>830</v>
      </c>
      <c r="U24" s="70">
        <v>415</v>
      </c>
      <c r="V24" s="71"/>
      <c r="W24" s="17">
        <v>260</v>
      </c>
      <c r="X24" s="17">
        <v>610</v>
      </c>
      <c r="Y24" s="17">
        <f t="shared" si="11"/>
        <v>-105</v>
      </c>
      <c r="Z24" s="18">
        <f t="shared" si="12"/>
        <v>-0.20192307692307693</v>
      </c>
      <c r="AA24" s="15">
        <v>415</v>
      </c>
    </row>
    <row r="25" spans="1:27" ht="19.5" customHeight="1">
      <c r="A25" s="72" t="s">
        <v>30</v>
      </c>
      <c r="B25" s="73"/>
      <c r="C25" s="8">
        <v>310</v>
      </c>
      <c r="D25" s="8">
        <v>240</v>
      </c>
      <c r="E25" s="8">
        <f t="shared" si="4"/>
        <v>550</v>
      </c>
      <c r="F25" s="9">
        <v>325</v>
      </c>
      <c r="G25" s="9">
        <v>235</v>
      </c>
      <c r="H25" s="9">
        <v>100</v>
      </c>
      <c r="I25" s="9">
        <f t="shared" si="5"/>
        <v>660</v>
      </c>
      <c r="J25" s="9">
        <v>450</v>
      </c>
      <c r="K25" s="9">
        <v>100</v>
      </c>
      <c r="L25" s="9">
        <f t="shared" si="6"/>
        <v>550</v>
      </c>
      <c r="M25" s="9">
        <f t="shared" si="7"/>
        <v>110</v>
      </c>
      <c r="N25" s="10">
        <f t="shared" si="8"/>
        <v>0.3548387096774194</v>
      </c>
      <c r="O25" s="9">
        <f t="shared" si="9"/>
        <v>0</v>
      </c>
      <c r="P25" s="10">
        <f t="shared" si="10"/>
        <v>0</v>
      </c>
      <c r="Q25" s="9">
        <f t="shared" si="13"/>
        <v>585</v>
      </c>
      <c r="R25" s="9">
        <v>240</v>
      </c>
      <c r="S25" s="16"/>
      <c r="T25" s="53">
        <f t="shared" si="0"/>
        <v>800</v>
      </c>
      <c r="U25" s="70">
        <v>400</v>
      </c>
      <c r="V25" s="71"/>
      <c r="W25" s="17">
        <v>245</v>
      </c>
      <c r="X25" s="17">
        <v>580</v>
      </c>
      <c r="Y25" s="17">
        <f t="shared" si="11"/>
        <v>-150</v>
      </c>
      <c r="Z25" s="18">
        <f t="shared" si="12"/>
        <v>-0.2727272727272727</v>
      </c>
      <c r="AA25" s="15">
        <v>400</v>
      </c>
    </row>
    <row r="26" spans="1:27" ht="19.5" customHeight="1">
      <c r="A26" s="72" t="s">
        <v>2</v>
      </c>
      <c r="B26" s="73"/>
      <c r="C26" s="8">
        <v>310</v>
      </c>
      <c r="D26" s="8">
        <v>150</v>
      </c>
      <c r="E26" s="8">
        <f t="shared" si="4"/>
        <v>460</v>
      </c>
      <c r="F26" s="9">
        <v>325</v>
      </c>
      <c r="G26" s="9">
        <v>235</v>
      </c>
      <c r="H26" s="9">
        <v>100</v>
      </c>
      <c r="I26" s="9">
        <f t="shared" si="5"/>
        <v>660</v>
      </c>
      <c r="J26" s="9">
        <v>450</v>
      </c>
      <c r="K26" s="9">
        <v>100</v>
      </c>
      <c r="L26" s="9">
        <f t="shared" si="6"/>
        <v>550</v>
      </c>
      <c r="M26" s="9">
        <f t="shared" si="7"/>
        <v>200</v>
      </c>
      <c r="N26" s="10">
        <f t="shared" si="8"/>
        <v>0.6451612903225806</v>
      </c>
      <c r="O26" s="9">
        <f t="shared" si="9"/>
        <v>90</v>
      </c>
      <c r="P26" s="10">
        <f t="shared" si="10"/>
        <v>0.2903225806451613</v>
      </c>
      <c r="Q26" s="9">
        <v>548</v>
      </c>
      <c r="R26" s="9">
        <v>165</v>
      </c>
      <c r="S26" s="16"/>
      <c r="T26" s="53">
        <f t="shared" si="0"/>
        <v>670</v>
      </c>
      <c r="U26" s="70">
        <v>335</v>
      </c>
      <c r="V26" s="71"/>
      <c r="W26" s="17">
        <v>210</v>
      </c>
      <c r="X26" s="17">
        <v>500</v>
      </c>
      <c r="Y26" s="17">
        <f t="shared" si="11"/>
        <v>-125</v>
      </c>
      <c r="Z26" s="18">
        <f t="shared" si="12"/>
        <v>-0.2717391304347826</v>
      </c>
      <c r="AA26" s="15">
        <v>335</v>
      </c>
    </row>
    <row r="27" spans="1:27" ht="19.5" customHeight="1">
      <c r="A27" s="72" t="s">
        <v>0</v>
      </c>
      <c r="B27" s="73"/>
      <c r="C27" s="8">
        <v>250</v>
      </c>
      <c r="D27" s="8">
        <v>90</v>
      </c>
      <c r="E27" s="8">
        <f t="shared" si="4"/>
        <v>340</v>
      </c>
      <c r="F27" s="9">
        <v>310</v>
      </c>
      <c r="G27" s="9">
        <v>220</v>
      </c>
      <c r="H27" s="9">
        <v>100</v>
      </c>
      <c r="I27" s="9">
        <f t="shared" si="5"/>
        <v>630</v>
      </c>
      <c r="J27" s="9">
        <v>420</v>
      </c>
      <c r="K27" s="9">
        <v>100</v>
      </c>
      <c r="L27" s="9">
        <f t="shared" si="6"/>
        <v>520</v>
      </c>
      <c r="M27" s="9">
        <f t="shared" si="7"/>
        <v>290</v>
      </c>
      <c r="N27" s="10">
        <f t="shared" si="8"/>
        <v>1.16</v>
      </c>
      <c r="O27" s="9">
        <f t="shared" si="9"/>
        <v>180</v>
      </c>
      <c r="P27" s="10">
        <f t="shared" si="10"/>
        <v>0.72</v>
      </c>
      <c r="Q27" s="9">
        <f t="shared" si="13"/>
        <v>510</v>
      </c>
      <c r="R27" s="9">
        <v>90</v>
      </c>
      <c r="S27" s="16"/>
      <c r="T27" s="53">
        <f t="shared" si="0"/>
        <v>630</v>
      </c>
      <c r="U27" s="70">
        <v>315</v>
      </c>
      <c r="V27" s="71"/>
      <c r="W27" s="17">
        <f>U27*0.3</f>
        <v>94.5</v>
      </c>
      <c r="X27" s="17">
        <f>U27*0.7</f>
        <v>220.5</v>
      </c>
      <c r="Y27" s="17">
        <f t="shared" si="11"/>
        <v>-25</v>
      </c>
      <c r="Z27" s="18">
        <f t="shared" si="12"/>
        <v>-0.07352941176470588</v>
      </c>
      <c r="AA27" s="15">
        <v>315</v>
      </c>
    </row>
    <row r="28" spans="1:27" ht="19.5" customHeight="1">
      <c r="A28" s="72" t="s">
        <v>3</v>
      </c>
      <c r="B28" s="73"/>
      <c r="C28" s="8">
        <v>200</v>
      </c>
      <c r="D28" s="8">
        <v>90</v>
      </c>
      <c r="E28" s="8">
        <f t="shared" si="4"/>
        <v>290</v>
      </c>
      <c r="F28" s="9">
        <v>300</v>
      </c>
      <c r="G28" s="9">
        <v>210</v>
      </c>
      <c r="H28" s="9">
        <v>100</v>
      </c>
      <c r="I28" s="9">
        <f t="shared" si="5"/>
        <v>610</v>
      </c>
      <c r="J28" s="9">
        <v>410</v>
      </c>
      <c r="K28" s="9">
        <v>100</v>
      </c>
      <c r="L28" s="9">
        <f t="shared" si="6"/>
        <v>510</v>
      </c>
      <c r="M28" s="9">
        <f t="shared" si="7"/>
        <v>320</v>
      </c>
      <c r="N28" s="10">
        <f t="shared" si="8"/>
        <v>1.6</v>
      </c>
      <c r="O28" s="9">
        <f t="shared" si="9"/>
        <v>220</v>
      </c>
      <c r="P28" s="10">
        <f t="shared" si="10"/>
        <v>1.1</v>
      </c>
      <c r="Q28" s="9">
        <f t="shared" si="13"/>
        <v>455</v>
      </c>
      <c r="R28" s="9">
        <v>90</v>
      </c>
      <c r="S28" s="16"/>
      <c r="T28" s="53">
        <f t="shared" si="0"/>
        <v>540</v>
      </c>
      <c r="U28" s="70">
        <v>270</v>
      </c>
      <c r="V28" s="71"/>
      <c r="W28" s="17">
        <v>165</v>
      </c>
      <c r="X28" s="17">
        <v>380</v>
      </c>
      <c r="Y28" s="17">
        <f t="shared" si="11"/>
        <v>-20</v>
      </c>
      <c r="Z28" s="18">
        <f t="shared" si="12"/>
        <v>-0.06896551724137931</v>
      </c>
      <c r="AA28" s="15">
        <v>270</v>
      </c>
    </row>
    <row r="29" spans="1:27" ht="18.75" customHeight="1" thickBot="1">
      <c r="A29" s="79" t="s">
        <v>15</v>
      </c>
      <c r="B29" s="80"/>
      <c r="C29" s="28">
        <v>0</v>
      </c>
      <c r="D29" s="28">
        <v>0</v>
      </c>
      <c r="E29" s="28">
        <v>0</v>
      </c>
      <c r="F29" s="29"/>
      <c r="G29" s="29"/>
      <c r="H29" s="29"/>
      <c r="I29" s="29"/>
      <c r="J29" s="29"/>
      <c r="K29" s="29"/>
      <c r="L29" s="29"/>
      <c r="M29" s="29"/>
      <c r="N29" s="30"/>
      <c r="O29" s="29"/>
      <c r="P29" s="30"/>
      <c r="Q29" s="29"/>
      <c r="R29" s="29"/>
      <c r="S29" s="31"/>
      <c r="T29" s="37">
        <f t="shared" si="0"/>
        <v>300</v>
      </c>
      <c r="U29" s="68">
        <v>150</v>
      </c>
      <c r="V29" s="69"/>
      <c r="W29" s="34"/>
      <c r="X29" s="34"/>
      <c r="Y29" s="34"/>
      <c r="Z29" s="35"/>
      <c r="AA29" s="39">
        <v>150</v>
      </c>
    </row>
    <row r="30" spans="1:27" ht="0.75" customHeight="1" hidden="1">
      <c r="A30" s="40"/>
      <c r="B30" s="40"/>
      <c r="C30" s="24"/>
      <c r="D30" s="24"/>
      <c r="E30" s="24"/>
      <c r="F30" s="19"/>
      <c r="G30" s="19"/>
      <c r="H30" s="19"/>
      <c r="I30" s="19"/>
      <c r="J30" s="19"/>
      <c r="K30" s="19"/>
      <c r="L30" s="19"/>
      <c r="M30" s="19"/>
      <c r="N30" s="20"/>
      <c r="O30" s="19"/>
      <c r="P30" s="20"/>
      <c r="Q30" s="19"/>
      <c r="R30" s="19"/>
      <c r="S30" s="41"/>
      <c r="T30" s="54">
        <f t="shared" si="0"/>
        <v>0</v>
      </c>
      <c r="U30" s="24"/>
      <c r="V30" s="24"/>
      <c r="W30" s="21"/>
      <c r="X30" s="21"/>
      <c r="Y30" s="21"/>
      <c r="Z30" s="20"/>
      <c r="AA30" s="42"/>
    </row>
    <row r="31" spans="1:27" ht="19.5" customHeight="1" hidden="1" thickBot="1">
      <c r="A31" s="36"/>
      <c r="B31" s="36"/>
      <c r="C31" s="28"/>
      <c r="D31" s="28"/>
      <c r="E31" s="28"/>
      <c r="F31" s="29"/>
      <c r="G31" s="29"/>
      <c r="H31" s="29"/>
      <c r="I31" s="29"/>
      <c r="J31" s="29"/>
      <c r="K31" s="29"/>
      <c r="L31" s="29"/>
      <c r="M31" s="29"/>
      <c r="N31" s="30"/>
      <c r="O31" s="29"/>
      <c r="P31" s="30"/>
      <c r="Q31" s="29"/>
      <c r="R31" s="29"/>
      <c r="S31" s="38"/>
      <c r="T31" s="53">
        <f t="shared" si="0"/>
        <v>0</v>
      </c>
      <c r="U31" s="28"/>
      <c r="V31" s="28"/>
      <c r="W31" s="34"/>
      <c r="X31" s="34"/>
      <c r="Y31" s="34"/>
      <c r="Z31" s="30"/>
      <c r="AA31" s="39"/>
    </row>
    <row r="32" spans="1:27" ht="19.5" customHeight="1">
      <c r="A32" s="81" t="s">
        <v>5</v>
      </c>
      <c r="B32" s="82"/>
      <c r="C32" s="24">
        <v>430</v>
      </c>
      <c r="D32" s="24">
        <v>240</v>
      </c>
      <c r="E32" s="24">
        <f t="shared" si="4"/>
        <v>670</v>
      </c>
      <c r="F32" s="19">
        <v>340</v>
      </c>
      <c r="G32" s="19">
        <v>250</v>
      </c>
      <c r="H32" s="19">
        <v>100</v>
      </c>
      <c r="I32" s="19">
        <f t="shared" si="5"/>
        <v>690</v>
      </c>
      <c r="J32" s="19">
        <v>470</v>
      </c>
      <c r="K32" s="19">
        <v>100</v>
      </c>
      <c r="L32" s="19">
        <f>SUM(J32:K32)</f>
        <v>570</v>
      </c>
      <c r="M32" s="19">
        <f t="shared" si="7"/>
        <v>20</v>
      </c>
      <c r="N32" s="20"/>
      <c r="O32" s="19"/>
      <c r="P32" s="20"/>
      <c r="Q32" s="19">
        <f>C32+L32*50%</f>
        <v>715</v>
      </c>
      <c r="R32" s="19">
        <v>240</v>
      </c>
      <c r="S32" s="25"/>
      <c r="T32" s="53">
        <f t="shared" si="0"/>
        <v>850</v>
      </c>
      <c r="U32" s="77">
        <v>425</v>
      </c>
      <c r="V32" s="78"/>
      <c r="W32" s="21">
        <v>285</v>
      </c>
      <c r="X32" s="21">
        <v>670</v>
      </c>
      <c r="Y32" s="21">
        <f>U32-E32</f>
        <v>-245</v>
      </c>
      <c r="Z32" s="22">
        <f>(U32-E32)/E32</f>
        <v>-0.3656716417910448</v>
      </c>
      <c r="AA32" s="24">
        <v>425</v>
      </c>
    </row>
    <row r="33" spans="1:27" ht="19.5" customHeight="1">
      <c r="A33" s="72" t="s">
        <v>6</v>
      </c>
      <c r="B33" s="73"/>
      <c r="C33" s="8">
        <v>350</v>
      </c>
      <c r="D33" s="8">
        <v>170</v>
      </c>
      <c r="E33" s="8">
        <f>SUM(C33:D33)</f>
        <v>520</v>
      </c>
      <c r="F33" s="9">
        <v>325</v>
      </c>
      <c r="G33" s="9">
        <v>235</v>
      </c>
      <c r="H33" s="9">
        <v>100</v>
      </c>
      <c r="I33" s="9">
        <f t="shared" si="5"/>
        <v>660</v>
      </c>
      <c r="J33" s="9">
        <v>450</v>
      </c>
      <c r="K33" s="9">
        <v>100</v>
      </c>
      <c r="L33" s="9">
        <f>SUM(J33:K33)</f>
        <v>550</v>
      </c>
      <c r="M33" s="9">
        <f t="shared" si="7"/>
        <v>140</v>
      </c>
      <c r="N33" s="10">
        <f t="shared" si="8"/>
        <v>0.4</v>
      </c>
      <c r="O33" s="9">
        <f t="shared" si="9"/>
        <v>30</v>
      </c>
      <c r="P33" s="10">
        <f t="shared" si="10"/>
        <v>0.08571428571428572</v>
      </c>
      <c r="Q33" s="9">
        <f>C33+L33*50%</f>
        <v>625</v>
      </c>
      <c r="R33" s="9">
        <v>170</v>
      </c>
      <c r="S33" s="16"/>
      <c r="T33" s="53">
        <f t="shared" si="0"/>
        <v>750</v>
      </c>
      <c r="U33" s="70">
        <v>375</v>
      </c>
      <c r="V33" s="71"/>
      <c r="W33" s="17">
        <v>240</v>
      </c>
      <c r="X33" s="17">
        <v>555</v>
      </c>
      <c r="Y33" s="17">
        <f>U33-E33</f>
        <v>-145</v>
      </c>
      <c r="Z33" s="18">
        <f>(U33-E33)/E33</f>
        <v>-0.27884615384615385</v>
      </c>
      <c r="AA33" s="8">
        <v>375</v>
      </c>
    </row>
    <row r="34" spans="1:27" ht="19.5" customHeight="1">
      <c r="A34" s="72" t="s">
        <v>7</v>
      </c>
      <c r="B34" s="73"/>
      <c r="C34" s="8">
        <v>310</v>
      </c>
      <c r="D34" s="8">
        <v>150</v>
      </c>
      <c r="E34" s="8">
        <f>SUM(C34:D34)</f>
        <v>460</v>
      </c>
      <c r="F34" s="9">
        <v>310</v>
      </c>
      <c r="G34" s="9">
        <v>220</v>
      </c>
      <c r="H34" s="9">
        <v>100</v>
      </c>
      <c r="I34" s="9">
        <f t="shared" si="5"/>
        <v>630</v>
      </c>
      <c r="J34" s="9">
        <v>420</v>
      </c>
      <c r="K34" s="9">
        <v>100</v>
      </c>
      <c r="L34" s="9">
        <f>SUM(J34:K34)</f>
        <v>520</v>
      </c>
      <c r="M34" s="9">
        <f t="shared" si="7"/>
        <v>170</v>
      </c>
      <c r="N34" s="10">
        <f t="shared" si="8"/>
        <v>0.5483870967741935</v>
      </c>
      <c r="O34" s="9">
        <f t="shared" si="9"/>
        <v>60</v>
      </c>
      <c r="P34" s="10">
        <f t="shared" si="10"/>
        <v>0.1935483870967742</v>
      </c>
      <c r="Q34" s="9">
        <f>C34+L34*50%</f>
        <v>570</v>
      </c>
      <c r="R34" s="9">
        <v>150</v>
      </c>
      <c r="S34" s="16"/>
      <c r="T34" s="53">
        <f t="shared" si="0"/>
        <v>630</v>
      </c>
      <c r="U34" s="70">
        <v>315</v>
      </c>
      <c r="V34" s="71"/>
      <c r="W34" s="17">
        <v>215</v>
      </c>
      <c r="X34" s="17">
        <v>505</v>
      </c>
      <c r="Y34" s="17">
        <f>U34-E34</f>
        <v>-145</v>
      </c>
      <c r="Z34" s="18">
        <f>(U34-E34)/E34</f>
        <v>-0.31521739130434784</v>
      </c>
      <c r="AA34" s="8">
        <v>315</v>
      </c>
    </row>
    <row r="35" spans="1:27" ht="19.5" customHeight="1">
      <c r="A35" s="72" t="s">
        <v>8</v>
      </c>
      <c r="B35" s="73"/>
      <c r="C35" s="8">
        <v>250</v>
      </c>
      <c r="D35" s="8">
        <v>90</v>
      </c>
      <c r="E35" s="8">
        <f>SUM(C35:D35)</f>
        <v>340</v>
      </c>
      <c r="F35" s="9">
        <v>300</v>
      </c>
      <c r="G35" s="9">
        <v>210</v>
      </c>
      <c r="H35" s="9">
        <v>100</v>
      </c>
      <c r="I35" s="9">
        <f t="shared" si="5"/>
        <v>610</v>
      </c>
      <c r="J35" s="9">
        <v>410</v>
      </c>
      <c r="K35" s="9">
        <v>100</v>
      </c>
      <c r="L35" s="9">
        <f>SUM(J35:K35)</f>
        <v>510</v>
      </c>
      <c r="M35" s="9">
        <f t="shared" si="7"/>
        <v>270</v>
      </c>
      <c r="N35" s="10">
        <f t="shared" si="8"/>
        <v>1.08</v>
      </c>
      <c r="O35" s="9">
        <f t="shared" si="9"/>
        <v>170</v>
      </c>
      <c r="P35" s="10">
        <f t="shared" si="10"/>
        <v>0.68</v>
      </c>
      <c r="Q35" s="9">
        <f>C35+L35*50%</f>
        <v>505</v>
      </c>
      <c r="R35" s="9">
        <v>90</v>
      </c>
      <c r="S35" s="16"/>
      <c r="T35" s="53">
        <f t="shared" si="0"/>
        <v>540</v>
      </c>
      <c r="U35" s="70">
        <v>270</v>
      </c>
      <c r="V35" s="71"/>
      <c r="W35" s="17">
        <v>180</v>
      </c>
      <c r="X35" s="17">
        <v>415</v>
      </c>
      <c r="Y35" s="17">
        <f>U35-E35</f>
        <v>-70</v>
      </c>
      <c r="Z35" s="18">
        <f>(U35-E35)/E35</f>
        <v>-0.20588235294117646</v>
      </c>
      <c r="AA35" s="8">
        <v>270</v>
      </c>
    </row>
    <row r="36" spans="1:27" ht="19.5" customHeight="1">
      <c r="A36" s="72" t="s">
        <v>9</v>
      </c>
      <c r="B36" s="73"/>
      <c r="C36" s="8">
        <v>200</v>
      </c>
      <c r="D36" s="8">
        <v>90</v>
      </c>
      <c r="E36" s="8">
        <f>SUM(C36:D36)</f>
        <v>290</v>
      </c>
      <c r="F36" s="9">
        <v>290</v>
      </c>
      <c r="G36" s="9">
        <v>200</v>
      </c>
      <c r="H36" s="9">
        <v>100</v>
      </c>
      <c r="I36" s="9">
        <f t="shared" si="5"/>
        <v>590</v>
      </c>
      <c r="J36" s="9">
        <v>390</v>
      </c>
      <c r="K36" s="9">
        <v>100</v>
      </c>
      <c r="L36" s="9">
        <f>SUM(J36:K36)</f>
        <v>490</v>
      </c>
      <c r="M36" s="9">
        <f t="shared" si="7"/>
        <v>300</v>
      </c>
      <c r="N36" s="10">
        <f t="shared" si="8"/>
        <v>1.5</v>
      </c>
      <c r="O36" s="9">
        <f t="shared" si="9"/>
        <v>200</v>
      </c>
      <c r="P36" s="10">
        <f t="shared" si="10"/>
        <v>1</v>
      </c>
      <c r="Q36" s="9">
        <f>C36+L36*50%</f>
        <v>445</v>
      </c>
      <c r="R36" s="9">
        <v>90</v>
      </c>
      <c r="S36" s="16"/>
      <c r="T36" s="53">
        <f t="shared" si="0"/>
        <v>450</v>
      </c>
      <c r="U36" s="70">
        <v>225</v>
      </c>
      <c r="V36" s="71"/>
      <c r="W36" s="17">
        <v>160</v>
      </c>
      <c r="X36" s="17">
        <f>U36*0.7</f>
        <v>157.5</v>
      </c>
      <c r="Y36" s="17">
        <f>U36-E36</f>
        <v>-65</v>
      </c>
      <c r="Z36" s="18">
        <f>(U36-E36)/E36</f>
        <v>-0.22413793103448276</v>
      </c>
      <c r="AA36" s="8">
        <v>225</v>
      </c>
    </row>
    <row r="37" spans="1:27" ht="19.5" customHeight="1">
      <c r="A37" s="72" t="s">
        <v>14</v>
      </c>
      <c r="B37" s="73"/>
      <c r="C37" s="8">
        <v>0</v>
      </c>
      <c r="D37" s="8">
        <v>0</v>
      </c>
      <c r="E37" s="8">
        <f>SUM(C37:D37)</f>
        <v>0</v>
      </c>
      <c r="F37" s="9">
        <v>200</v>
      </c>
      <c r="G37" s="9">
        <v>100</v>
      </c>
      <c r="H37" s="9">
        <v>100</v>
      </c>
      <c r="I37" s="9">
        <f t="shared" si="5"/>
        <v>400</v>
      </c>
      <c r="J37" s="9"/>
      <c r="K37" s="9"/>
      <c r="L37" s="9"/>
      <c r="M37" s="9">
        <f t="shared" si="7"/>
        <v>400</v>
      </c>
      <c r="N37" s="10"/>
      <c r="O37" s="9"/>
      <c r="P37" s="10"/>
      <c r="Q37" s="9">
        <v>310</v>
      </c>
      <c r="R37" s="9">
        <v>90</v>
      </c>
      <c r="S37" s="16"/>
      <c r="T37" s="53">
        <f t="shared" si="0"/>
        <v>200</v>
      </c>
      <c r="U37" s="70">
        <v>100</v>
      </c>
      <c r="V37" s="71"/>
      <c r="W37" s="17">
        <f>U37*0.3</f>
        <v>30</v>
      </c>
      <c r="X37" s="17">
        <f>U37*0.7</f>
        <v>70</v>
      </c>
      <c r="Y37" s="10"/>
      <c r="Z37" s="18"/>
      <c r="AA37" s="8">
        <v>100</v>
      </c>
    </row>
  </sheetData>
  <mergeCells count="62">
    <mergeCell ref="A1:B1"/>
    <mergeCell ref="U6:V6"/>
    <mergeCell ref="U7:V7"/>
    <mergeCell ref="A2:AA2"/>
    <mergeCell ref="A7:B7"/>
    <mergeCell ref="A4:B4"/>
    <mergeCell ref="U4:V4"/>
    <mergeCell ref="A33:B33"/>
    <mergeCell ref="U33:V33"/>
    <mergeCell ref="A37:B37"/>
    <mergeCell ref="U37:V37"/>
    <mergeCell ref="A36:B36"/>
    <mergeCell ref="U36:V36"/>
    <mergeCell ref="A27:B27"/>
    <mergeCell ref="U27:V27"/>
    <mergeCell ref="A35:B35"/>
    <mergeCell ref="A5:B5"/>
    <mergeCell ref="A6:B6"/>
    <mergeCell ref="U35:V35"/>
    <mergeCell ref="A34:B34"/>
    <mergeCell ref="U34:V34"/>
    <mergeCell ref="A13:B13"/>
    <mergeCell ref="U13:V13"/>
    <mergeCell ref="A21:B21"/>
    <mergeCell ref="A17:B17"/>
    <mergeCell ref="A32:B32"/>
    <mergeCell ref="U32:V32"/>
    <mergeCell ref="A19:B19"/>
    <mergeCell ref="A20:B20"/>
    <mergeCell ref="A28:B28"/>
    <mergeCell ref="A22:B22"/>
    <mergeCell ref="A23:B23"/>
    <mergeCell ref="A24:B24"/>
    <mergeCell ref="A29:B29"/>
    <mergeCell ref="A9:B9"/>
    <mergeCell ref="U25:V25"/>
    <mergeCell ref="U26:V26"/>
    <mergeCell ref="U21:V21"/>
    <mergeCell ref="U22:V22"/>
    <mergeCell ref="A18:B18"/>
    <mergeCell ref="U18:V18"/>
    <mergeCell ref="A25:B25"/>
    <mergeCell ref="A26:B26"/>
    <mergeCell ref="A8:B8"/>
    <mergeCell ref="U8:V8"/>
    <mergeCell ref="U5:V5"/>
    <mergeCell ref="U17:V17"/>
    <mergeCell ref="A16:B16"/>
    <mergeCell ref="U16:V16"/>
    <mergeCell ref="A10:B10"/>
    <mergeCell ref="A11:B11"/>
    <mergeCell ref="A12:B12"/>
    <mergeCell ref="U29:V29"/>
    <mergeCell ref="U9:V9"/>
    <mergeCell ref="U10:V10"/>
    <mergeCell ref="U19:V19"/>
    <mergeCell ref="U20:V20"/>
    <mergeCell ref="U28:V28"/>
    <mergeCell ref="U11:V11"/>
    <mergeCell ref="U12:V12"/>
    <mergeCell ref="U23:V23"/>
    <mergeCell ref="U24:V24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24">
      <selection activeCell="A2" sqref="A1:C2"/>
    </sheetView>
  </sheetViews>
  <sheetFormatPr defaultColWidth="9.00390625" defaultRowHeight="14.25"/>
  <cols>
    <col min="1" max="1" width="17.25390625" style="0" customWidth="1"/>
    <col min="2" max="2" width="22.50390625" style="0" customWidth="1"/>
    <col min="3" max="3" width="26.875" style="0" customWidth="1"/>
  </cols>
  <sheetData>
    <row r="1" ht="34.5" customHeight="1">
      <c r="A1" s="64" t="s">
        <v>44</v>
      </c>
    </row>
    <row r="2" spans="1:3" ht="66" customHeight="1">
      <c r="A2" s="84" t="s">
        <v>43</v>
      </c>
      <c r="B2" s="84"/>
      <c r="C2" s="84"/>
    </row>
    <row r="3" spans="1:3" ht="25.5" customHeight="1">
      <c r="A3" s="57"/>
      <c r="B3" s="57"/>
      <c r="C3" s="63" t="s">
        <v>42</v>
      </c>
    </row>
    <row r="4" spans="1:3" ht="44.25" customHeight="1">
      <c r="A4" s="65" t="s">
        <v>45</v>
      </c>
      <c r="B4" s="65" t="s">
        <v>47</v>
      </c>
      <c r="C4" s="65" t="s">
        <v>46</v>
      </c>
    </row>
    <row r="5" spans="1:3" ht="30" customHeight="1">
      <c r="A5" s="60" t="s">
        <v>31</v>
      </c>
      <c r="B5" s="61">
        <v>2800</v>
      </c>
      <c r="C5" s="61" t="s">
        <v>35</v>
      </c>
    </row>
    <row r="6" spans="1:3" ht="30" customHeight="1">
      <c r="A6" s="60" t="s">
        <v>32</v>
      </c>
      <c r="B6" s="61">
        <v>1800</v>
      </c>
      <c r="C6" s="61" t="s">
        <v>35</v>
      </c>
    </row>
    <row r="7" spans="1:3" ht="30" customHeight="1">
      <c r="A7" s="60" t="s">
        <v>33</v>
      </c>
      <c r="B7" s="61">
        <v>1000</v>
      </c>
      <c r="C7" s="61" t="s">
        <v>35</v>
      </c>
    </row>
    <row r="8" spans="1:3" ht="30" customHeight="1">
      <c r="A8" s="60" t="s">
        <v>41</v>
      </c>
      <c r="B8" s="62">
        <v>700</v>
      </c>
      <c r="C8" s="61" t="s">
        <v>35</v>
      </c>
    </row>
    <row r="9" spans="1:3" ht="30" customHeight="1">
      <c r="A9" s="60" t="s">
        <v>34</v>
      </c>
      <c r="B9" s="62">
        <v>550</v>
      </c>
      <c r="C9" s="61" t="s">
        <v>36</v>
      </c>
    </row>
    <row r="10" spans="1:3" ht="30" customHeight="1">
      <c r="A10" s="60" t="s">
        <v>39</v>
      </c>
      <c r="B10" s="62">
        <v>400</v>
      </c>
      <c r="C10" s="61" t="s">
        <v>37</v>
      </c>
    </row>
    <row r="11" spans="1:3" ht="30" customHeight="1">
      <c r="A11" s="60" t="s">
        <v>40</v>
      </c>
      <c r="B11" s="62">
        <v>315</v>
      </c>
      <c r="C11" s="61" t="s">
        <v>38</v>
      </c>
    </row>
  </sheetData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jgxy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</dc:creator>
  <cp:keywords/>
  <dc:description/>
  <cp:lastModifiedBy>Lenovo User</cp:lastModifiedBy>
  <cp:lastPrinted>2006-02-17T08:02:17Z</cp:lastPrinted>
  <dcterms:created xsi:type="dcterms:W3CDTF">2005-01-03T05:49:54Z</dcterms:created>
  <dcterms:modified xsi:type="dcterms:W3CDTF">2011-03-14T01:41:39Z</dcterms:modified>
  <cp:category/>
  <cp:version/>
  <cp:contentType/>
  <cp:contentStatus/>
</cp:coreProperties>
</file>